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192.168.100.2\12-secretaria\ORÇAMENTOS\FIOCRUZ\SUBESTAÇÕES\ORÇAMENTOS RECEBIDOS\ATUALIZAÇÃO 10.24\COTAÇÕES DE MERCADO\BUSWAY\PRODESBUS\"/>
    </mc:Choice>
  </mc:AlternateContent>
  <xr:revisionPtr revIDLastSave="0" documentId="13_ncr:1_{48234395-B170-4F54-9807-758C0F5B4F70}" xr6:coauthVersionLast="47" xr6:coauthVersionMax="47" xr10:uidLastSave="{00000000-0000-0000-0000-000000000000}"/>
  <bookViews>
    <workbookView xWindow="-28920" yWindow="-120" windowWidth="29040" windowHeight="15840" xr2:uid="{5AE4781D-FE65-4A48-A084-E9E2D9DECB3F}"/>
  </bookViews>
  <sheets>
    <sheet name="Planilha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6" i="1" l="1"/>
  <c r="J27" i="1"/>
  <c r="J28" i="1"/>
  <c r="J29" i="1"/>
  <c r="J30" i="1"/>
  <c r="J31" i="1"/>
  <c r="J25" i="1"/>
  <c r="J17" i="1"/>
  <c r="J18" i="1"/>
  <c r="J19" i="1"/>
  <c r="J20" i="1"/>
  <c r="J21" i="1"/>
  <c r="J16" i="1"/>
  <c r="J7" i="1"/>
  <c r="J8" i="1"/>
  <c r="J9" i="1"/>
  <c r="J10" i="1"/>
  <c r="J11" i="1"/>
  <c r="J12" i="1"/>
  <c r="J6" i="1"/>
  <c r="G16" i="1"/>
  <c r="L11" i="1"/>
  <c r="L8" i="1"/>
  <c r="L7" i="1"/>
  <c r="L6" i="1"/>
  <c r="G6" i="1"/>
  <c r="H32" i="1"/>
  <c r="G26" i="1"/>
  <c r="G27" i="1"/>
  <c r="G28" i="1"/>
  <c r="G29" i="1"/>
  <c r="G30" i="1"/>
  <c r="G31" i="1"/>
  <c r="G25" i="1"/>
  <c r="G17" i="1"/>
  <c r="G18" i="1"/>
  <c r="G19" i="1"/>
  <c r="G20" i="1"/>
  <c r="G21" i="1"/>
  <c r="G7" i="1"/>
  <c r="G8" i="1"/>
  <c r="G9" i="1"/>
  <c r="G10" i="1"/>
  <c r="G11" i="1"/>
  <c r="G12" i="1"/>
  <c r="L9" i="1"/>
  <c r="M4" i="1"/>
  <c r="M8" i="1"/>
  <c r="G22" i="1"/>
  <c r="G32" i="1"/>
  <c r="H23" i="1"/>
  <c r="G13" i="1"/>
  <c r="M7" i="1"/>
  <c r="H22" i="1"/>
  <c r="H14" i="1"/>
  <c r="H16" i="1"/>
  <c r="H4" i="1"/>
  <c r="H10" i="1"/>
  <c r="I10" i="1"/>
  <c r="M6" i="1"/>
  <c r="H13" i="1"/>
  <c r="H27" i="1"/>
  <c r="I27" i="1"/>
  <c r="H31" i="1"/>
  <c r="I31" i="1"/>
  <c r="H28" i="1"/>
  <c r="I28" i="1"/>
  <c r="H29" i="1"/>
  <c r="I29" i="1"/>
  <c r="H26" i="1"/>
  <c r="I26" i="1"/>
  <c r="H30" i="1"/>
  <c r="I30" i="1"/>
  <c r="H25" i="1"/>
  <c r="I25" i="1"/>
  <c r="I16" i="1"/>
  <c r="H17" i="1"/>
  <c r="I17" i="1"/>
  <c r="H21" i="1"/>
  <c r="I21" i="1"/>
  <c r="H18" i="1"/>
  <c r="I18" i="1"/>
  <c r="H19" i="1"/>
  <c r="I19" i="1"/>
  <c r="H20" i="1"/>
  <c r="I20" i="1"/>
  <c r="H9" i="1"/>
  <c r="I9" i="1"/>
  <c r="H6" i="1"/>
  <c r="I6" i="1"/>
  <c r="H7" i="1"/>
  <c r="I7" i="1"/>
  <c r="H11" i="1"/>
  <c r="I11" i="1"/>
  <c r="H8" i="1"/>
  <c r="I8" i="1"/>
  <c r="H12" i="1"/>
  <c r="I12" i="1"/>
  <c r="I32" i="1"/>
  <c r="I22" i="1"/>
  <c r="I13" i="1"/>
</calcChain>
</file>

<file path=xl/sharedStrings.xml><?xml version="1.0" encoding="utf-8"?>
<sst xmlns="http://schemas.openxmlformats.org/spreadsheetml/2006/main" count="96" uniqueCount="48">
  <si>
    <t>ETG 02</t>
  </si>
  <si>
    <t>ETG 11</t>
  </si>
  <si>
    <t>ETG 01</t>
  </si>
  <si>
    <r>
      <rPr>
        <sz val="9"/>
        <rFont val="Calibri"/>
        <family val="1"/>
      </rPr>
      <t>BW - ETG-02 - BCCP320-3200A TRI+N+T (N=FASE) (T=CARCAÇA) - IP55 - CONDUTOR EM ALUMÍNIO</t>
    </r>
  </si>
  <si>
    <r>
      <rPr>
        <sz val="9"/>
        <rFont val="Calibri"/>
        <family val="1"/>
      </rPr>
      <t>CÓDIGO:</t>
    </r>
  </si>
  <si>
    <r>
      <rPr>
        <sz val="9"/>
        <rFont val="Calibri"/>
        <family val="1"/>
      </rPr>
      <t>DESCRIÇÃO:</t>
    </r>
  </si>
  <si>
    <r>
      <rPr>
        <sz val="9"/>
        <rFont val="Calibri"/>
        <family val="1"/>
      </rPr>
      <t>QTDE.</t>
    </r>
  </si>
  <si>
    <r>
      <rPr>
        <sz val="9"/>
        <rFont val="Calibri"/>
        <family val="1"/>
      </rPr>
      <t>UNID.</t>
    </r>
  </si>
  <si>
    <r>
      <rPr>
        <sz val="9"/>
        <rFont val="Calibri"/>
        <family val="1"/>
      </rPr>
      <t>VL. UNIT.</t>
    </r>
  </si>
  <si>
    <r>
      <rPr>
        <sz val="9"/>
        <rFont val="Calibri"/>
        <family val="1"/>
      </rPr>
      <t>VL. SUBTOTAL</t>
    </r>
  </si>
  <si>
    <r>
      <rPr>
        <sz val="9"/>
        <rFont val="Calibri"/>
        <family val="1"/>
      </rPr>
      <t>BCAP000774</t>
    </r>
  </si>
  <si>
    <r>
      <rPr>
        <sz val="9"/>
        <rFont val="Calibri"/>
        <family val="1"/>
      </rPr>
      <t>RETO DE TRANSPORTE BCAP320-3200A TRI+N+T - IP55</t>
    </r>
  </si>
  <si>
    <r>
      <rPr>
        <sz val="9"/>
        <rFont val="Calibri"/>
        <family val="1"/>
      </rPr>
      <t>m</t>
    </r>
  </si>
  <si>
    <r>
      <rPr>
        <sz val="9"/>
        <rFont val="Calibri"/>
        <family val="1"/>
      </rPr>
      <t>BCAP000764</t>
    </r>
  </si>
  <si>
    <r>
      <rPr>
        <sz val="9"/>
        <rFont val="Calibri"/>
        <family val="1"/>
      </rPr>
      <t>COTOVELO VERTICAL 450X450mm BCAP320-3200A TRI+N+T - IP55</t>
    </r>
  </si>
  <si>
    <r>
      <rPr>
        <sz val="9"/>
        <rFont val="Calibri"/>
        <family val="1"/>
      </rPr>
      <t>PC</t>
    </r>
  </si>
  <si>
    <r>
      <rPr>
        <sz val="9"/>
        <rFont val="Calibri"/>
        <family val="1"/>
      </rPr>
      <t>BCAP000767</t>
    </r>
  </si>
  <si>
    <r>
      <rPr>
        <sz val="9"/>
        <rFont val="Calibri"/>
        <family val="1"/>
      </rPr>
      <t>COTOVELO HORIZONTAL 350x350mm BCAP320-3200A TRI+N+T - IP55</t>
    </r>
  </si>
  <si>
    <r>
      <rPr>
        <sz val="9"/>
        <rFont val="Calibri"/>
        <family val="1"/>
      </rPr>
      <t>BCAP000806</t>
    </r>
  </si>
  <si>
    <r>
      <rPr>
        <sz val="9"/>
        <rFont val="Calibri"/>
        <family val="1"/>
      </rPr>
      <t xml:space="preserve">ALIMENTAÇÃO FLANGEADA 350mm BCAP320-3200A TRI+N+T - IP55
</t>
    </r>
    <r>
      <rPr>
        <sz val="9"/>
        <rFont val="Calibri"/>
        <family val="1"/>
      </rPr>
      <t>PARA PAINEL</t>
    </r>
  </si>
  <si>
    <r>
      <rPr>
        <sz val="9"/>
        <rFont val="Calibri"/>
        <family val="1"/>
      </rPr>
      <t>BCAP000805</t>
    </r>
  </si>
  <si>
    <r>
      <rPr>
        <sz val="9"/>
        <rFont val="Calibri"/>
        <family val="1"/>
      </rPr>
      <t xml:space="preserve">ALIMENTAÇÃO PARALELA 2500mm BCAP320-3200A TRI+N+T - IP55
</t>
    </r>
    <r>
      <rPr>
        <sz val="9"/>
        <rFont val="Calibri"/>
        <family val="1"/>
      </rPr>
      <t>PARA TRAFO</t>
    </r>
  </si>
  <si>
    <r>
      <rPr>
        <sz val="9"/>
        <rFont val="Calibri"/>
        <family val="1"/>
      </rPr>
      <t>BCAP013356</t>
    </r>
  </si>
  <si>
    <r>
      <rPr>
        <sz val="9"/>
        <rFont val="Calibri"/>
        <family val="1"/>
      </rPr>
      <t>CONJUNTO DE EMENDA BCAP320-3200A TRI+N+T - IP55</t>
    </r>
  </si>
  <si>
    <r>
      <rPr>
        <sz val="9"/>
        <rFont val="Calibri"/>
        <family val="1"/>
      </rPr>
      <t>BCAP001647</t>
    </r>
  </si>
  <si>
    <r>
      <rPr>
        <sz val="9"/>
        <rFont val="Calibri"/>
        <family val="1"/>
      </rPr>
      <t>JOGO DE CORDOALHAS FLEXÍVEIS BCAP320-3200A TRI+N (3 POR FASE)</t>
    </r>
  </si>
  <si>
    <r>
      <rPr>
        <sz val="9"/>
        <rFont val="Calibri"/>
        <family val="1"/>
      </rPr>
      <t>JG</t>
    </r>
  </si>
  <si>
    <r>
      <rPr>
        <sz val="9"/>
        <rFont val="Calibri"/>
        <family val="1"/>
      </rPr>
      <t>VALOR TOTAL DA LINHA:</t>
    </r>
  </si>
  <si>
    <r>
      <rPr>
        <sz val="9"/>
        <rFont val="Calibri"/>
        <family val="1"/>
      </rPr>
      <t>BW - ETG-01 - BCCP400-4000A TRI+N+T (N=FASE) (T=CARCAÇA) - IP55 - CONDUTOR EM ALUMÍNIO</t>
    </r>
  </si>
  <si>
    <r>
      <rPr>
        <sz val="9"/>
        <rFont val="Calibri"/>
        <family val="1"/>
      </rPr>
      <t>BCAP000796</t>
    </r>
  </si>
  <si>
    <r>
      <rPr>
        <sz val="9"/>
        <rFont val="Calibri"/>
        <family val="1"/>
      </rPr>
      <t>RETO DE TRANSPORTE BCAP400-4000A TRI+N+T - IP55</t>
    </r>
  </si>
  <si>
    <r>
      <rPr>
        <sz val="9"/>
        <rFont val="Calibri"/>
        <family val="1"/>
      </rPr>
      <t>BCAP000817</t>
    </r>
  </si>
  <si>
    <r>
      <rPr>
        <sz val="9"/>
        <rFont val="Calibri"/>
        <family val="1"/>
      </rPr>
      <t>COTOVELO VERTICAL 450x450mm BCAP400-4000A TRI+N+T - IP55</t>
    </r>
  </si>
  <si>
    <r>
      <rPr>
        <sz val="9"/>
        <rFont val="Calibri"/>
        <family val="1"/>
      </rPr>
      <t>BCAP000794</t>
    </r>
  </si>
  <si>
    <r>
      <rPr>
        <sz val="9"/>
        <rFont val="Calibri"/>
        <family val="1"/>
      </rPr>
      <t>ALIMENTAÇÃO FLANGEADA 350mm BCAP400-4000A TRI+N+T - IP55 PARA PAINEL</t>
    </r>
  </si>
  <si>
    <r>
      <rPr>
        <sz val="9"/>
        <rFont val="Calibri"/>
        <family val="1"/>
      </rPr>
      <t>BCAP001248</t>
    </r>
  </si>
  <si>
    <r>
      <rPr>
        <sz val="9"/>
        <rFont val="Calibri"/>
        <family val="1"/>
      </rPr>
      <t xml:space="preserve">ALIMENTAÇÃO PARALELA 2500mm BCAP400-4000A TRI+N+T - IP55
</t>
    </r>
    <r>
      <rPr>
        <sz val="9"/>
        <rFont val="Calibri"/>
        <family val="1"/>
      </rPr>
      <t>PARA TRAFO</t>
    </r>
  </si>
  <si>
    <r>
      <rPr>
        <sz val="9"/>
        <rFont val="Calibri"/>
        <family val="1"/>
      </rPr>
      <t>BCAP000790</t>
    </r>
  </si>
  <si>
    <r>
      <rPr>
        <sz val="9"/>
        <rFont val="Calibri"/>
        <family val="1"/>
      </rPr>
      <t>CONJUNTO DE EMENDA BCAP400-4000A TRI+N+T - IP55</t>
    </r>
  </si>
  <si>
    <r>
      <rPr>
        <sz val="9"/>
        <rFont val="Calibri"/>
        <family val="1"/>
      </rPr>
      <t>BCAP001114</t>
    </r>
  </si>
  <si>
    <r>
      <rPr>
        <sz val="9"/>
        <rFont val="Calibri"/>
        <family val="1"/>
      </rPr>
      <t>JOGO DE CORDOALHAS FLEXÍVEIS BCAP400-4000A TRI+N (4 POR FASE)</t>
    </r>
  </si>
  <si>
    <r>
      <rPr>
        <sz val="9"/>
        <rFont val="Calibri"/>
        <family val="1"/>
      </rPr>
      <t>BW - ETG-11 - BCCP320-3200A TRI+N+T (N=FASE) (T=CARCAÇA) - IP55 - CONDUTOR EM ALUMÍNIO</t>
    </r>
  </si>
  <si>
    <r>
      <rPr>
        <sz val="9"/>
        <rFont val="Calibri"/>
        <family val="1"/>
      </rPr>
      <t>ALIMENTAÇÃO PARALELA 2500mm BCAP320-3200A TRI+N+T - IP55 PARA TRAFO</t>
    </r>
  </si>
  <si>
    <t>MÃO-DE-OBRA TOTAL</t>
  </si>
  <si>
    <t>MÃO-DE-OBRA POR UN</t>
  </si>
  <si>
    <t>VALOR TOTAL MÃO-DE-OBRA</t>
  </si>
  <si>
    <t>VALOR TOTAL DE FORNECIMENTO</t>
  </si>
  <si>
    <t>VL UNIT MATERIAL + MÃO DE OBRA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</si>
</sst>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R$&quot;\ #,##0.00;[Red]\-&quot;R$&quot;\ #,##0.00"/>
    <numFmt numFmtId="44" formatCode="_-&quot;R$&quot;\ * #,##0.00_-;\-&quot;R$&quot;\ * #,##0.00_-;_-&quot;R$&quot;\ * &quot;-&quot;??_-;_-@_-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9"/>
      <name val="Calibri"/>
      <family val="2"/>
    </font>
    <font>
      <sz val="9"/>
      <name val="Calibri"/>
      <family val="1"/>
    </font>
    <font>
      <sz val="9"/>
      <color rgb="FF000000"/>
      <name val="Calibri"/>
      <family val="2"/>
    </font>
    <font>
      <sz val="9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2" fontId="4" fillId="0" borderId="5" xfId="0" applyNumberFormat="1" applyFont="1" applyBorder="1" applyAlignment="1">
      <alignment horizontal="center" vertical="top" shrinkToFit="1"/>
    </xf>
    <xf numFmtId="0" fontId="2" fillId="0" borderId="5" xfId="0" applyFont="1" applyBorder="1" applyAlignment="1">
      <alignment horizontal="right" vertical="top" wrapText="1"/>
    </xf>
    <xf numFmtId="0" fontId="0" fillId="0" borderId="5" xfId="0" applyBorder="1" applyAlignment="1">
      <alignment horizontal="left" vertical="top" wrapText="1"/>
    </xf>
    <xf numFmtId="8" fontId="2" fillId="0" borderId="5" xfId="0" applyNumberFormat="1" applyFont="1" applyBorder="1" applyAlignment="1">
      <alignment horizontal="right" vertical="top" wrapText="1"/>
    </xf>
    <xf numFmtId="44" fontId="2" fillId="0" borderId="5" xfId="1" applyFont="1" applyBorder="1" applyAlignment="1">
      <alignment horizontal="right" vertical="top" wrapText="1"/>
    </xf>
    <xf numFmtId="44" fontId="2" fillId="0" borderId="2" xfId="1" applyFont="1" applyBorder="1" applyAlignment="1">
      <alignment horizontal="right" vertical="top" wrapText="1"/>
    </xf>
    <xf numFmtId="8" fontId="2" fillId="0" borderId="2" xfId="0" applyNumberFormat="1" applyFont="1" applyBorder="1" applyAlignment="1">
      <alignment horizontal="right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right" vertical="top" wrapText="1"/>
    </xf>
    <xf numFmtId="0" fontId="2" fillId="2" borderId="2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right" vertical="top" wrapText="1"/>
    </xf>
    <xf numFmtId="0" fontId="0" fillId="0" borderId="0" xfId="0" applyAlignment="1">
      <alignment horizontal="center"/>
    </xf>
    <xf numFmtId="44" fontId="2" fillId="3" borderId="2" xfId="1" applyFont="1" applyFill="1" applyBorder="1" applyAlignment="1">
      <alignment horizontal="right" vertical="top" wrapText="1"/>
    </xf>
    <xf numFmtId="44" fontId="2" fillId="3" borderId="2" xfId="0" applyNumberFormat="1" applyFont="1" applyFill="1" applyBorder="1" applyAlignment="1">
      <alignment horizontal="right" vertical="top" wrapText="1"/>
    </xf>
    <xf numFmtId="9" fontId="5" fillId="2" borderId="1" xfId="2" applyFont="1" applyFill="1" applyBorder="1"/>
    <xf numFmtId="0" fontId="5" fillId="2" borderId="1" xfId="0" applyFont="1" applyFill="1" applyBorder="1"/>
    <xf numFmtId="0" fontId="5" fillId="0" borderId="0" xfId="0" applyFont="1"/>
    <xf numFmtId="0" fontId="5" fillId="0" borderId="0" xfId="0" applyFont="1" applyAlignment="1">
      <alignment horizontal="center"/>
    </xf>
    <xf numFmtId="9" fontId="5" fillId="0" borderId="0" xfId="2" applyFont="1" applyAlignment="1">
      <alignment horizontal="center"/>
    </xf>
    <xf numFmtId="44" fontId="5" fillId="0" borderId="1" xfId="0" applyNumberFormat="1" applyFont="1" applyBorder="1"/>
    <xf numFmtId="0" fontId="5" fillId="2" borderId="1" xfId="0" applyFont="1" applyFill="1" applyBorder="1" applyAlignment="1">
      <alignment horizontal="center"/>
    </xf>
    <xf numFmtId="44" fontId="5" fillId="0" borderId="1" xfId="1" applyFont="1" applyBorder="1" applyAlignment="1">
      <alignment horizontal="center"/>
    </xf>
    <xf numFmtId="44" fontId="5" fillId="0" borderId="1" xfId="0" applyNumberFormat="1" applyFont="1" applyBorder="1" applyAlignment="1">
      <alignment horizontal="center"/>
    </xf>
    <xf numFmtId="44" fontId="5" fillId="3" borderId="1" xfId="0" applyNumberFormat="1" applyFont="1" applyFill="1" applyBorder="1"/>
    <xf numFmtId="8" fontId="2" fillId="0" borderId="5" xfId="1" applyNumberFormat="1" applyFont="1" applyBorder="1" applyAlignment="1">
      <alignment horizontal="right" vertical="top" wrapText="1"/>
    </xf>
    <xf numFmtId="44" fontId="5" fillId="2" borderId="1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4" xfId="0" applyFont="1" applyBorder="1" applyAlignment="1">
      <alignment horizontal="righ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8" fontId="5" fillId="4" borderId="0" xfId="0" applyNumberFormat="1" applyFont="1" applyFill="1"/>
    <xf numFmtId="44" fontId="5" fillId="4" borderId="0" xfId="0" applyNumberFormat="1" applyFont="1" applyFill="1"/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560863-D053-4F61-8CA6-76B4CF0DB9EB}">
  <dimension ref="B4:M33"/>
  <sheetViews>
    <sheetView tabSelected="1" workbookViewId="0">
      <selection activeCell="I8" sqref="I8"/>
    </sheetView>
  </sheetViews>
  <sheetFormatPr defaultRowHeight="15" x14ac:dyDescent="0.25"/>
  <cols>
    <col min="2" max="2" width="11.5703125" customWidth="1"/>
    <col min="3" max="3" width="53.85546875" customWidth="1"/>
    <col min="4" max="4" width="6.85546875" customWidth="1"/>
    <col min="5" max="5" width="5.5703125" customWidth="1"/>
    <col min="6" max="6" width="11.28515625" customWidth="1"/>
    <col min="7" max="7" width="13.7109375" customWidth="1"/>
    <col min="8" max="8" width="18.5703125" customWidth="1"/>
    <col min="9" max="9" width="20.140625" bestFit="1" customWidth="1"/>
    <col min="10" max="10" width="28.5703125" customWidth="1"/>
    <col min="11" max="11" width="26.7109375" style="15" bestFit="1" customWidth="1"/>
    <col min="12" max="12" width="14.28515625" style="15" bestFit="1" customWidth="1"/>
    <col min="13" max="13" width="13.28515625" style="15" bestFit="1" customWidth="1"/>
  </cols>
  <sheetData>
    <row r="4" spans="2:13" ht="15" customHeight="1" x14ac:dyDescent="0.25">
      <c r="B4" s="33" t="s">
        <v>3</v>
      </c>
      <c r="C4" s="34"/>
      <c r="D4" s="34"/>
      <c r="E4" s="34"/>
      <c r="F4" s="34"/>
      <c r="G4" s="34"/>
      <c r="H4" s="18">
        <f>H13/G13</f>
        <v>3.132101970038112E-2</v>
      </c>
      <c r="I4" s="19"/>
      <c r="J4" s="20"/>
      <c r="K4" s="21"/>
      <c r="L4" s="21"/>
      <c r="M4" s="22">
        <f>M9/L9</f>
        <v>3.132101970038112E-2</v>
      </c>
    </row>
    <row r="5" spans="2:13" x14ac:dyDescent="0.25">
      <c r="B5" s="10" t="s">
        <v>4</v>
      </c>
      <c r="C5" s="11" t="s">
        <v>5</v>
      </c>
      <c r="D5" s="10" t="s">
        <v>6</v>
      </c>
      <c r="E5" s="10" t="s">
        <v>7</v>
      </c>
      <c r="F5" s="12" t="s">
        <v>8</v>
      </c>
      <c r="G5" s="13" t="s">
        <v>9</v>
      </c>
      <c r="H5" s="14" t="s">
        <v>44</v>
      </c>
      <c r="I5" s="14" t="s">
        <v>43</v>
      </c>
      <c r="J5" s="14" t="s">
        <v>47</v>
      </c>
      <c r="K5" s="21"/>
      <c r="L5" s="21"/>
      <c r="M5" s="21"/>
    </row>
    <row r="6" spans="2:13" x14ac:dyDescent="0.25">
      <c r="B6" s="1" t="s">
        <v>10</v>
      </c>
      <c r="C6" s="2" t="s">
        <v>11</v>
      </c>
      <c r="D6" s="3">
        <v>36</v>
      </c>
      <c r="E6" s="1" t="s">
        <v>12</v>
      </c>
      <c r="F6" s="7">
        <v>2322.7399999999998</v>
      </c>
      <c r="G6" s="8">
        <f>D6*F6</f>
        <v>83618.639999999985</v>
      </c>
      <c r="H6" s="23">
        <f>G6*$H$4/D6</f>
        <v>72.750585298863228</v>
      </c>
      <c r="I6" s="23">
        <f>H6*D6</f>
        <v>2619.0210707590763</v>
      </c>
      <c r="J6" s="36">
        <f>F6+H6</f>
        <v>2395.4905852988632</v>
      </c>
      <c r="K6" s="24" t="s">
        <v>0</v>
      </c>
      <c r="L6" s="25">
        <f>G13</f>
        <v>161014.09999999998</v>
      </c>
      <c r="M6" s="25">
        <f>L6*$M$4</f>
        <v>5043.1257981391345</v>
      </c>
    </row>
    <row r="7" spans="2:13" x14ac:dyDescent="0.25">
      <c r="B7" s="1" t="s">
        <v>13</v>
      </c>
      <c r="C7" s="2" t="s">
        <v>14</v>
      </c>
      <c r="D7" s="3">
        <v>2</v>
      </c>
      <c r="E7" s="1" t="s">
        <v>15</v>
      </c>
      <c r="F7" s="7">
        <v>2955.5</v>
      </c>
      <c r="G7" s="8">
        <f t="shared" ref="G7:G12" si="0">D7*F7</f>
        <v>5911</v>
      </c>
      <c r="H7" s="23">
        <f t="shared" ref="H7:H12" si="1">G7*$H$4/D7</f>
        <v>92.569273724476403</v>
      </c>
      <c r="I7" s="23">
        <f t="shared" ref="I7:I12" si="2">H7*D7</f>
        <v>185.13854744895281</v>
      </c>
      <c r="J7" s="36">
        <f t="shared" ref="J7:J12" si="3">F7+H7</f>
        <v>3048.0692737244763</v>
      </c>
      <c r="K7" s="24" t="s">
        <v>2</v>
      </c>
      <c r="L7" s="25">
        <f>G22</f>
        <v>49959.91</v>
      </c>
      <c r="M7" s="25">
        <f>L7*$M$4</f>
        <v>1564.7953253392677</v>
      </c>
    </row>
    <row r="8" spans="2:13" x14ac:dyDescent="0.25">
      <c r="B8" s="1" t="s">
        <v>16</v>
      </c>
      <c r="C8" s="2" t="s">
        <v>17</v>
      </c>
      <c r="D8" s="3">
        <v>8</v>
      </c>
      <c r="E8" s="1" t="s">
        <v>15</v>
      </c>
      <c r="F8" s="7">
        <v>1809.23</v>
      </c>
      <c r="G8" s="8">
        <f t="shared" si="0"/>
        <v>14473.84</v>
      </c>
      <c r="H8" s="23">
        <f t="shared" si="1"/>
        <v>56.666928472520532</v>
      </c>
      <c r="I8" s="23">
        <f t="shared" si="2"/>
        <v>453.33542778016425</v>
      </c>
      <c r="J8" s="36">
        <f t="shared" si="3"/>
        <v>1865.8969284725206</v>
      </c>
      <c r="K8" s="24" t="s">
        <v>1</v>
      </c>
      <c r="L8" s="25">
        <f>G32</f>
        <v>183454.39999999997</v>
      </c>
      <c r="M8" s="25">
        <f>L8*$M$4</f>
        <v>5745.9788765215972</v>
      </c>
    </row>
    <row r="9" spans="2:13" ht="24" x14ac:dyDescent="0.25">
      <c r="B9" s="1" t="s">
        <v>18</v>
      </c>
      <c r="C9" s="5" t="s">
        <v>19</v>
      </c>
      <c r="D9" s="3">
        <v>2</v>
      </c>
      <c r="E9" s="1" t="s">
        <v>15</v>
      </c>
      <c r="F9" s="7">
        <v>1855.49</v>
      </c>
      <c r="G9" s="8">
        <f t="shared" si="0"/>
        <v>3710.98</v>
      </c>
      <c r="H9" s="23">
        <f t="shared" si="1"/>
        <v>58.115838843860168</v>
      </c>
      <c r="I9" s="23">
        <f t="shared" si="2"/>
        <v>116.23167768772034</v>
      </c>
      <c r="J9" s="36">
        <f t="shared" si="3"/>
        <v>1913.6058388438603</v>
      </c>
      <c r="K9" s="24" t="s">
        <v>45</v>
      </c>
      <c r="L9" s="26">
        <f>SUM(L6:L8)</f>
        <v>394428.40999999992</v>
      </c>
      <c r="M9" s="25">
        <v>12353.9</v>
      </c>
    </row>
    <row r="10" spans="2:13" ht="24" x14ac:dyDescent="0.25">
      <c r="B10" s="1" t="s">
        <v>20</v>
      </c>
      <c r="C10" s="5" t="s">
        <v>21</v>
      </c>
      <c r="D10" s="3">
        <v>2</v>
      </c>
      <c r="E10" s="1" t="s">
        <v>15</v>
      </c>
      <c r="F10" s="7">
        <v>2182.9899999999998</v>
      </c>
      <c r="G10" s="8">
        <f t="shared" si="0"/>
        <v>4365.9799999999996</v>
      </c>
      <c r="H10" s="23">
        <f t="shared" si="1"/>
        <v>68.373472795734969</v>
      </c>
      <c r="I10" s="23">
        <f t="shared" si="2"/>
        <v>136.74694559146994</v>
      </c>
      <c r="J10" s="36">
        <f t="shared" si="3"/>
        <v>2251.3634727957347</v>
      </c>
      <c r="K10" s="21"/>
      <c r="L10" s="21"/>
      <c r="M10" s="21"/>
    </row>
    <row r="11" spans="2:13" x14ac:dyDescent="0.25">
      <c r="B11" s="1" t="s">
        <v>22</v>
      </c>
      <c r="C11" s="2" t="s">
        <v>23</v>
      </c>
      <c r="D11" s="3">
        <v>26</v>
      </c>
      <c r="E11" s="1" t="s">
        <v>15</v>
      </c>
      <c r="F11" s="7">
        <v>968.19</v>
      </c>
      <c r="G11" s="8">
        <f t="shared" si="0"/>
        <v>25172.940000000002</v>
      </c>
      <c r="H11" s="23">
        <f t="shared" si="1"/>
        <v>30.324698063711999</v>
      </c>
      <c r="I11" s="23">
        <f t="shared" si="2"/>
        <v>788.44214965651202</v>
      </c>
      <c r="J11" s="36">
        <f t="shared" si="3"/>
        <v>998.5146980637121</v>
      </c>
      <c r="K11" s="24" t="s">
        <v>46</v>
      </c>
      <c r="L11" s="29">
        <f>L9+M9</f>
        <v>406782.30999999994</v>
      </c>
      <c r="M11" s="21"/>
    </row>
    <row r="12" spans="2:13" x14ac:dyDescent="0.25">
      <c r="B12" s="1" t="s">
        <v>24</v>
      </c>
      <c r="C12" s="2" t="s">
        <v>25</v>
      </c>
      <c r="D12" s="3">
        <v>2</v>
      </c>
      <c r="E12" s="1" t="s">
        <v>26</v>
      </c>
      <c r="F12" s="6">
        <v>11880.36</v>
      </c>
      <c r="G12" s="9">
        <f t="shared" si="0"/>
        <v>23760.720000000001</v>
      </c>
      <c r="H12" s="23">
        <f t="shared" si="1"/>
        <v>372.10498960761987</v>
      </c>
      <c r="I12" s="23">
        <f t="shared" si="2"/>
        <v>744.20997921523974</v>
      </c>
      <c r="J12" s="36">
        <f t="shared" si="3"/>
        <v>12252.464989607621</v>
      </c>
      <c r="K12" s="21"/>
      <c r="L12" s="21"/>
      <c r="M12" s="21"/>
    </row>
    <row r="13" spans="2:13" ht="24" customHeight="1" x14ac:dyDescent="0.25">
      <c r="B13" s="30" t="s">
        <v>27</v>
      </c>
      <c r="C13" s="31"/>
      <c r="D13" s="31"/>
      <c r="E13" s="31"/>
      <c r="F13" s="32"/>
      <c r="G13" s="16">
        <f>SUM(G6:G12)</f>
        <v>161014.09999999998</v>
      </c>
      <c r="H13" s="27">
        <f>M6</f>
        <v>5043.1257981391345</v>
      </c>
      <c r="I13" s="27">
        <f>SUM(I6:I12)</f>
        <v>5043.1257981391354</v>
      </c>
      <c r="J13" s="20"/>
      <c r="K13" s="21"/>
      <c r="L13" s="21"/>
      <c r="M13" s="21"/>
    </row>
    <row r="14" spans="2:13" ht="15" customHeight="1" x14ac:dyDescent="0.25">
      <c r="B14" s="33" t="s">
        <v>28</v>
      </c>
      <c r="C14" s="34"/>
      <c r="D14" s="34"/>
      <c r="E14" s="34"/>
      <c r="F14" s="34"/>
      <c r="G14" s="34"/>
      <c r="H14" s="18">
        <f>H22/G22</f>
        <v>3.132101970038112E-2</v>
      </c>
      <c r="I14" s="19"/>
      <c r="J14" s="20"/>
      <c r="K14" s="21"/>
      <c r="L14" s="21"/>
      <c r="M14" s="21"/>
    </row>
    <row r="15" spans="2:13" x14ac:dyDescent="0.25">
      <c r="B15" s="10" t="s">
        <v>4</v>
      </c>
      <c r="C15" s="11" t="s">
        <v>5</v>
      </c>
      <c r="D15" s="10" t="s">
        <v>6</v>
      </c>
      <c r="E15" s="10" t="s">
        <v>7</v>
      </c>
      <c r="F15" s="12" t="s">
        <v>8</v>
      </c>
      <c r="G15" s="13" t="s">
        <v>9</v>
      </c>
      <c r="H15" s="14" t="s">
        <v>44</v>
      </c>
      <c r="I15" s="14" t="s">
        <v>43</v>
      </c>
      <c r="J15" s="20"/>
      <c r="K15" s="21"/>
      <c r="L15" s="21"/>
      <c r="M15" s="21"/>
    </row>
    <row r="16" spans="2:13" x14ac:dyDescent="0.25">
      <c r="B16" s="1" t="s">
        <v>29</v>
      </c>
      <c r="C16" s="2" t="s">
        <v>30</v>
      </c>
      <c r="D16" s="3">
        <v>6</v>
      </c>
      <c r="E16" s="1" t="s">
        <v>12</v>
      </c>
      <c r="F16" s="28">
        <v>2514.75</v>
      </c>
      <c r="G16" s="8">
        <f>D16*F16</f>
        <v>15088.5</v>
      </c>
      <c r="H16" s="23">
        <f>G16*$H$14/D16</f>
        <v>78.764534291533423</v>
      </c>
      <c r="I16" s="23">
        <f>H16*D16</f>
        <v>472.58720574920051</v>
      </c>
      <c r="J16" s="35">
        <f>F16+H16</f>
        <v>2593.5145342915334</v>
      </c>
      <c r="K16" s="21"/>
      <c r="L16" s="21"/>
      <c r="M16" s="21"/>
    </row>
    <row r="17" spans="2:13" x14ac:dyDescent="0.25">
      <c r="B17" s="1" t="s">
        <v>31</v>
      </c>
      <c r="C17" s="2" t="s">
        <v>32</v>
      </c>
      <c r="D17" s="3">
        <v>2</v>
      </c>
      <c r="E17" s="1" t="s">
        <v>15</v>
      </c>
      <c r="F17" s="7">
        <v>2717.8</v>
      </c>
      <c r="G17" s="8">
        <f t="shared" ref="G17:G21" si="4">D17*F17</f>
        <v>5435.6</v>
      </c>
      <c r="H17" s="23">
        <f t="shared" ref="H17:H21" si="5">G17*$H$14/D17</f>
        <v>85.124267341695813</v>
      </c>
      <c r="I17" s="23">
        <f t="shared" ref="I17:I21" si="6">H17*D17</f>
        <v>170.24853468339163</v>
      </c>
      <c r="J17" s="35">
        <f t="shared" ref="J17:J21" si="7">F17+H17</f>
        <v>2802.9242673416961</v>
      </c>
      <c r="K17" s="21"/>
      <c r="L17" s="21"/>
      <c r="M17" s="21"/>
    </row>
    <row r="18" spans="2:13" ht="24" x14ac:dyDescent="0.25">
      <c r="B18" s="1" t="s">
        <v>33</v>
      </c>
      <c r="C18" s="2" t="s">
        <v>34</v>
      </c>
      <c r="D18" s="3">
        <v>1</v>
      </c>
      <c r="E18" s="1" t="s">
        <v>15</v>
      </c>
      <c r="F18" s="7">
        <v>1811.19</v>
      </c>
      <c r="G18" s="8">
        <f t="shared" si="4"/>
        <v>1811.19</v>
      </c>
      <c r="H18" s="23">
        <f t="shared" si="5"/>
        <v>56.728317671133283</v>
      </c>
      <c r="I18" s="23">
        <f t="shared" si="6"/>
        <v>56.728317671133283</v>
      </c>
      <c r="J18" s="35">
        <f t="shared" si="7"/>
        <v>1867.9183176711333</v>
      </c>
      <c r="K18" s="21"/>
      <c r="L18" s="21"/>
      <c r="M18" s="21"/>
    </row>
    <row r="19" spans="2:13" ht="24" x14ac:dyDescent="0.25">
      <c r="B19" s="1" t="s">
        <v>35</v>
      </c>
      <c r="C19" s="5" t="s">
        <v>36</v>
      </c>
      <c r="D19" s="3">
        <v>1</v>
      </c>
      <c r="E19" s="1" t="s">
        <v>15</v>
      </c>
      <c r="F19" s="7">
        <v>7483.29</v>
      </c>
      <c r="G19" s="8">
        <f t="shared" si="4"/>
        <v>7483.29</v>
      </c>
      <c r="H19" s="23">
        <f t="shared" si="5"/>
        <v>234.38427351366502</v>
      </c>
      <c r="I19" s="23">
        <f t="shared" si="6"/>
        <v>234.38427351366502</v>
      </c>
      <c r="J19" s="35">
        <f t="shared" si="7"/>
        <v>7717.674273513665</v>
      </c>
      <c r="K19" s="21"/>
      <c r="L19" s="21"/>
      <c r="M19" s="21"/>
    </row>
    <row r="20" spans="2:13" x14ac:dyDescent="0.25">
      <c r="B20" s="1" t="s">
        <v>37</v>
      </c>
      <c r="C20" s="2" t="s">
        <v>38</v>
      </c>
      <c r="D20" s="3">
        <v>6</v>
      </c>
      <c r="E20" s="1" t="s">
        <v>15</v>
      </c>
      <c r="F20" s="7">
        <v>1038.5999999999999</v>
      </c>
      <c r="G20" s="8">
        <f t="shared" si="4"/>
        <v>6231.5999999999995</v>
      </c>
      <c r="H20" s="23">
        <f t="shared" si="5"/>
        <v>32.530011060815831</v>
      </c>
      <c r="I20" s="23">
        <f t="shared" si="6"/>
        <v>195.18006636489497</v>
      </c>
      <c r="J20" s="35">
        <f t="shared" si="7"/>
        <v>1071.1300110608158</v>
      </c>
      <c r="K20" s="21"/>
      <c r="L20" s="21"/>
      <c r="M20" s="21"/>
    </row>
    <row r="21" spans="2:13" x14ac:dyDescent="0.25">
      <c r="B21" s="1" t="s">
        <v>39</v>
      </c>
      <c r="C21" s="2" t="s">
        <v>40</v>
      </c>
      <c r="D21" s="3">
        <v>1</v>
      </c>
      <c r="E21" s="1" t="s">
        <v>26</v>
      </c>
      <c r="F21" s="7">
        <v>13909.73</v>
      </c>
      <c r="G21" s="8">
        <f t="shared" si="4"/>
        <v>13909.73</v>
      </c>
      <c r="H21" s="23">
        <f t="shared" si="5"/>
        <v>435.66692735698228</v>
      </c>
      <c r="I21" s="23">
        <f t="shared" si="6"/>
        <v>435.66692735698228</v>
      </c>
      <c r="J21" s="35">
        <f t="shared" si="7"/>
        <v>14345.396927356982</v>
      </c>
      <c r="K21" s="21"/>
      <c r="L21" s="21"/>
      <c r="M21" s="21"/>
    </row>
    <row r="22" spans="2:13" x14ac:dyDescent="0.25">
      <c r="B22" s="30" t="s">
        <v>27</v>
      </c>
      <c r="C22" s="31"/>
      <c r="D22" s="31"/>
      <c r="E22" s="31"/>
      <c r="F22" s="32"/>
      <c r="G22" s="16">
        <f>SUM(G16:G21)</f>
        <v>49959.91</v>
      </c>
      <c r="H22" s="27">
        <f>M7</f>
        <v>1564.7953253392677</v>
      </c>
      <c r="I22" s="27">
        <f>SUM(I16:I21)</f>
        <v>1564.7953253392677</v>
      </c>
      <c r="J22" s="20"/>
      <c r="K22" s="21"/>
      <c r="L22" s="21"/>
      <c r="M22" s="21"/>
    </row>
    <row r="23" spans="2:13" x14ac:dyDescent="0.25">
      <c r="B23" s="33" t="s">
        <v>41</v>
      </c>
      <c r="C23" s="34"/>
      <c r="D23" s="34"/>
      <c r="E23" s="34"/>
      <c r="F23" s="34"/>
      <c r="G23" s="34"/>
      <c r="H23" s="18">
        <f>H32/G32</f>
        <v>6.7340439913133737E-2</v>
      </c>
      <c r="I23" s="19"/>
      <c r="J23" s="20"/>
      <c r="K23" s="21"/>
      <c r="L23" s="21"/>
      <c r="M23" s="21"/>
    </row>
    <row r="24" spans="2:13" x14ac:dyDescent="0.25">
      <c r="B24" s="10" t="s">
        <v>4</v>
      </c>
      <c r="C24" s="11" t="s">
        <v>5</v>
      </c>
      <c r="D24" s="10" t="s">
        <v>6</v>
      </c>
      <c r="E24" s="10" t="s">
        <v>7</v>
      </c>
      <c r="F24" s="12" t="s">
        <v>8</v>
      </c>
      <c r="G24" s="13" t="s">
        <v>9</v>
      </c>
      <c r="H24" s="14" t="s">
        <v>44</v>
      </c>
      <c r="I24" s="14" t="s">
        <v>43</v>
      </c>
      <c r="J24" s="20"/>
      <c r="K24" s="21"/>
      <c r="L24" s="21"/>
      <c r="M24" s="21"/>
    </row>
    <row r="25" spans="2:13" x14ac:dyDescent="0.25">
      <c r="B25" s="1" t="s">
        <v>10</v>
      </c>
      <c r="C25" s="2" t="s">
        <v>11</v>
      </c>
      <c r="D25" s="3">
        <v>36</v>
      </c>
      <c r="E25" s="1" t="s">
        <v>12</v>
      </c>
      <c r="F25" s="7">
        <v>2322.7399999999998</v>
      </c>
      <c r="G25" s="8">
        <f>D25*F25</f>
        <v>83618.639999999985</v>
      </c>
      <c r="H25" s="23">
        <f>G25*$H$23/D25</f>
        <v>156.41433340383225</v>
      </c>
      <c r="I25" s="23">
        <f>H25*D25</f>
        <v>5630.9160025379606</v>
      </c>
      <c r="J25" s="36">
        <f>F25+H25</f>
        <v>2479.154333403832</v>
      </c>
      <c r="K25" s="21"/>
      <c r="L25" s="21"/>
      <c r="M25" s="21"/>
    </row>
    <row r="26" spans="2:13" x14ac:dyDescent="0.25">
      <c r="B26" s="1" t="s">
        <v>13</v>
      </c>
      <c r="C26" s="2" t="s">
        <v>14</v>
      </c>
      <c r="D26" s="3">
        <v>6</v>
      </c>
      <c r="E26" s="1" t="s">
        <v>15</v>
      </c>
      <c r="F26" s="7">
        <v>2955.5</v>
      </c>
      <c r="G26" s="8">
        <f t="shared" ref="G26:G31" si="8">D26*F26</f>
        <v>17733</v>
      </c>
      <c r="H26" s="23">
        <f t="shared" ref="H26:H31" si="9">G26*$H$23/D26</f>
        <v>199.02467016326673</v>
      </c>
      <c r="I26" s="23">
        <f t="shared" ref="I26:I31" si="10">H26*D26</f>
        <v>1194.1480209796005</v>
      </c>
      <c r="J26" s="36">
        <f t="shared" ref="J26:J31" si="11">F26+H26</f>
        <v>3154.5246701632668</v>
      </c>
      <c r="K26" s="21"/>
      <c r="L26" s="21"/>
      <c r="M26" s="21"/>
    </row>
    <row r="27" spans="2:13" x14ac:dyDescent="0.25">
      <c r="B27" s="1" t="s">
        <v>16</v>
      </c>
      <c r="C27" s="2" t="s">
        <v>17</v>
      </c>
      <c r="D27" s="3">
        <v>4</v>
      </c>
      <c r="E27" s="1" t="s">
        <v>15</v>
      </c>
      <c r="F27" s="7">
        <v>1809.23</v>
      </c>
      <c r="G27" s="8">
        <f t="shared" si="8"/>
        <v>7236.92</v>
      </c>
      <c r="H27" s="23">
        <f t="shared" si="9"/>
        <v>121.83434410403895</v>
      </c>
      <c r="I27" s="23">
        <f t="shared" si="10"/>
        <v>487.33737641615579</v>
      </c>
      <c r="J27" s="36">
        <f t="shared" si="11"/>
        <v>1931.064344104039</v>
      </c>
      <c r="K27" s="21"/>
      <c r="L27" s="21"/>
      <c r="M27" s="21"/>
    </row>
    <row r="28" spans="2:13" ht="24" x14ac:dyDescent="0.25">
      <c r="B28" s="1" t="s">
        <v>18</v>
      </c>
      <c r="C28" s="5" t="s">
        <v>19</v>
      </c>
      <c r="D28" s="3">
        <v>3</v>
      </c>
      <c r="E28" s="1" t="s">
        <v>15</v>
      </c>
      <c r="F28" s="7">
        <v>1855.49</v>
      </c>
      <c r="G28" s="8">
        <f t="shared" si="8"/>
        <v>5566.47</v>
      </c>
      <c r="H28" s="23">
        <f t="shared" si="9"/>
        <v>124.94951285442052</v>
      </c>
      <c r="I28" s="23">
        <f t="shared" si="10"/>
        <v>374.84853856326157</v>
      </c>
      <c r="J28" s="36">
        <f t="shared" si="11"/>
        <v>1980.4395128544206</v>
      </c>
      <c r="K28" s="21"/>
      <c r="L28" s="21"/>
      <c r="M28" s="21"/>
    </row>
    <row r="29" spans="2:13" ht="24" x14ac:dyDescent="0.25">
      <c r="B29" s="1" t="s">
        <v>20</v>
      </c>
      <c r="C29" s="2" t="s">
        <v>42</v>
      </c>
      <c r="D29" s="3">
        <v>3</v>
      </c>
      <c r="E29" s="1" t="s">
        <v>15</v>
      </c>
      <c r="F29" s="7">
        <v>2182.9899999999998</v>
      </c>
      <c r="G29" s="8">
        <f t="shared" si="8"/>
        <v>6548.9699999999993</v>
      </c>
      <c r="H29" s="23">
        <f t="shared" si="9"/>
        <v>147.00350692597181</v>
      </c>
      <c r="I29" s="23">
        <f t="shared" si="10"/>
        <v>441.01052077791542</v>
      </c>
      <c r="J29" s="36">
        <f t="shared" si="11"/>
        <v>2329.9935069259718</v>
      </c>
      <c r="K29" s="21"/>
      <c r="L29" s="21"/>
      <c r="M29" s="21"/>
    </row>
    <row r="30" spans="2:13" x14ac:dyDescent="0.25">
      <c r="B30" s="1" t="s">
        <v>22</v>
      </c>
      <c r="C30" s="2" t="s">
        <v>23</v>
      </c>
      <c r="D30" s="3">
        <v>28</v>
      </c>
      <c r="E30" s="1" t="s">
        <v>15</v>
      </c>
      <c r="F30" s="7">
        <v>968.19</v>
      </c>
      <c r="G30" s="8">
        <f t="shared" si="8"/>
        <v>27109.32</v>
      </c>
      <c r="H30" s="23">
        <f t="shared" si="9"/>
        <v>65.198340519496952</v>
      </c>
      <c r="I30" s="23">
        <f t="shared" si="10"/>
        <v>1825.5535345459148</v>
      </c>
      <c r="J30" s="36">
        <f t="shared" si="11"/>
        <v>1033.388340519497</v>
      </c>
      <c r="K30" s="21"/>
      <c r="L30" s="21"/>
      <c r="M30" s="21"/>
    </row>
    <row r="31" spans="2:13" x14ac:dyDescent="0.25">
      <c r="B31" s="1" t="s">
        <v>24</v>
      </c>
      <c r="C31" s="2" t="s">
        <v>25</v>
      </c>
      <c r="D31" s="3">
        <v>3</v>
      </c>
      <c r="E31" s="1" t="s">
        <v>26</v>
      </c>
      <c r="F31" s="4">
        <v>11880.36</v>
      </c>
      <c r="G31" s="8">
        <f t="shared" si="8"/>
        <v>35641.08</v>
      </c>
      <c r="H31" s="23">
        <f t="shared" si="9"/>
        <v>800.02866872639754</v>
      </c>
      <c r="I31" s="23">
        <f t="shared" si="10"/>
        <v>2400.0860061791927</v>
      </c>
      <c r="J31" s="36">
        <f t="shared" si="11"/>
        <v>12680.388668726398</v>
      </c>
      <c r="K31" s="21"/>
      <c r="L31" s="21"/>
      <c r="M31" s="21"/>
    </row>
    <row r="32" spans="2:13" x14ac:dyDescent="0.25">
      <c r="B32" s="30" t="s">
        <v>27</v>
      </c>
      <c r="C32" s="31"/>
      <c r="D32" s="31"/>
      <c r="E32" s="31"/>
      <c r="F32" s="32"/>
      <c r="G32" s="17">
        <f>SUM(G25:G31)</f>
        <v>183454.39999999997</v>
      </c>
      <c r="H32" s="27">
        <f>M9</f>
        <v>12353.9</v>
      </c>
      <c r="I32" s="27">
        <f>SUM(I25:I31)</f>
        <v>12353.900000000001</v>
      </c>
      <c r="J32" s="20"/>
      <c r="K32" s="21"/>
      <c r="L32" s="21"/>
      <c r="M32" s="21"/>
    </row>
    <row r="33" spans="8:13" x14ac:dyDescent="0.25">
      <c r="H33" s="20"/>
      <c r="I33" s="20"/>
      <c r="J33" s="20"/>
      <c r="K33" s="21"/>
      <c r="L33" s="21"/>
      <c r="M33" s="21"/>
    </row>
  </sheetData>
  <mergeCells count="6">
    <mergeCell ref="B32:F32"/>
    <mergeCell ref="B4:G4"/>
    <mergeCell ref="B13:F13"/>
    <mergeCell ref="B14:G14"/>
    <mergeCell ref="B22:F22"/>
    <mergeCell ref="B23:G23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Marcio Moeller</dc:creator>
  <cp:lastModifiedBy>Marcio Moeller</cp:lastModifiedBy>
  <dcterms:created xsi:type="dcterms:W3CDTF">2024-03-08T11:37:45Z</dcterms:created>
  <dcterms:modified xsi:type="dcterms:W3CDTF">2025-04-04T12:43:29Z</dcterms:modified>
</cp:coreProperties>
</file>